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Correspondence and workpapers\Carline, Inc\2022\"/>
    </mc:Choice>
  </mc:AlternateContent>
  <xr:revisionPtr revIDLastSave="0" documentId="13_ncr:1_{CA3BA641-7A65-453A-8032-4DC6B6701E79}" xr6:coauthVersionLast="47" xr6:coauthVersionMax="47" xr10:uidLastSave="{00000000-0000-0000-0000-000000000000}"/>
  <bookViews>
    <workbookView xWindow="23880" yWindow="-120" windowWidth="24240" windowHeight="13140" activeTab="1" xr2:uid="{00000000-000D-0000-FFFF-FFFF00000000}"/>
  </bookViews>
  <sheets>
    <sheet name="Profit and Loss" sheetId="1" r:id="rId1"/>
    <sheet name="Balance Shee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2" l="1"/>
  <c r="B29" i="2" s="1"/>
  <c r="B27" i="2"/>
  <c r="B26" i="2"/>
  <c r="B25" i="2"/>
  <c r="B20" i="2"/>
  <c r="B21" i="2" s="1"/>
  <c r="B22" i="2" s="1"/>
  <c r="B23" i="2" s="1"/>
  <c r="B12" i="2"/>
  <c r="B13" i="2" s="1"/>
  <c r="B10" i="2"/>
  <c r="B9" i="2"/>
  <c r="B30" i="1"/>
  <c r="B29" i="1"/>
  <c r="B28" i="1"/>
  <c r="B27" i="1"/>
  <c r="B26" i="1"/>
  <c r="B25" i="1"/>
  <c r="B24" i="1"/>
  <c r="B23" i="1"/>
  <c r="B22" i="1"/>
  <c r="B21" i="1"/>
  <c r="B19" i="1"/>
  <c r="B18" i="1"/>
  <c r="B20" i="1" s="1"/>
  <c r="B31" i="1" s="1"/>
  <c r="B17" i="1"/>
  <c r="B16" i="1"/>
  <c r="B15" i="1"/>
  <c r="B14" i="1"/>
  <c r="B13" i="1"/>
  <c r="B12" i="1"/>
  <c r="B8" i="1"/>
  <c r="B7" i="1"/>
  <c r="B9" i="1" s="1"/>
  <c r="B10" i="1" s="1"/>
  <c r="B14" i="2" l="1"/>
  <c r="B15" i="2" s="1"/>
  <c r="B30" i="2"/>
  <c r="B32" i="1"/>
  <c r="B33" i="1" s="1"/>
</calcChain>
</file>

<file path=xl/sharedStrings.xml><?xml version="1.0" encoding="utf-8"?>
<sst xmlns="http://schemas.openxmlformats.org/spreadsheetml/2006/main" count="63" uniqueCount="61">
  <si>
    <t>Total</t>
  </si>
  <si>
    <t>Income</t>
  </si>
  <si>
    <t xml:space="preserve">   Dividend Income</t>
  </si>
  <si>
    <t xml:space="preserve">   Sales</t>
  </si>
  <si>
    <t>Total Income</t>
  </si>
  <si>
    <t>Gross Profit</t>
  </si>
  <si>
    <t>Expenses</t>
  </si>
  <si>
    <t xml:space="preserve">   Advertising &amp; Marketing</t>
  </si>
  <si>
    <t xml:space="preserve">   Ask My Accountant</t>
  </si>
  <si>
    <t xml:space="preserve">   Bank Charges &amp; Fees</t>
  </si>
  <si>
    <t xml:space="preserve">   Car &amp; Truck</t>
  </si>
  <si>
    <t xml:space="preserve">   Conference</t>
  </si>
  <si>
    <t xml:space="preserve">   Contractors</t>
  </si>
  <si>
    <t xml:space="preserve">   Insurance</t>
  </si>
  <si>
    <t xml:space="preserve">      EE insurance premiums witheld</t>
  </si>
  <si>
    <t xml:space="preserve">   Total Insurance</t>
  </si>
  <si>
    <t xml:space="preserve">   Job Supplies</t>
  </si>
  <si>
    <t xml:space="preserve">   Legal &amp; Professional Services</t>
  </si>
  <si>
    <t xml:space="preserve">   Licenses &amp; State Reports</t>
  </si>
  <si>
    <t xml:space="preserve">   Meals &amp; Entertainment</t>
  </si>
  <si>
    <t xml:space="preserve">   Office Supplies &amp; Software</t>
  </si>
  <si>
    <t xml:space="preserve">   Payroll</t>
  </si>
  <si>
    <t xml:space="preserve">   PAYROLL TAXES</t>
  </si>
  <si>
    <t xml:space="preserve">   Rent &amp; Lease</t>
  </si>
  <si>
    <t xml:space="preserve">   Repairs &amp; Maintenance</t>
  </si>
  <si>
    <t xml:space="preserve">   Travel</t>
  </si>
  <si>
    <t>Total Expenses</t>
  </si>
  <si>
    <t>Net Operating Income</t>
  </si>
  <si>
    <t>Net Income</t>
  </si>
  <si>
    <t>Friday, Mar 03, 2023 10:09:32 AM GMT-8 - Accrual Basis</t>
  </si>
  <si>
    <t>Carline Inc</t>
  </si>
  <si>
    <t>Profit and Loss</t>
  </si>
  <si>
    <t>January - December 2022</t>
  </si>
  <si>
    <t>Balance Sheet</t>
  </si>
  <si>
    <t>As of December 31, 2022</t>
  </si>
  <si>
    <t>ASSETS</t>
  </si>
  <si>
    <t xml:space="preserve">   Current Assets</t>
  </si>
  <si>
    <t xml:space="preserve">      Bank Accounts</t>
  </si>
  <si>
    <t xml:space="preserve">         Checking (2663)</t>
  </si>
  <si>
    <t xml:space="preserve">      Total Bank Accounts</t>
  </si>
  <si>
    <t xml:space="preserve">      Other Current Assets</t>
  </si>
  <si>
    <t xml:space="preserve">         Uncategorized Asset</t>
  </si>
  <si>
    <t xml:space="preserve">      Total Other Current Assets</t>
  </si>
  <si>
    <t xml:space="preserve">   Total Current Assets</t>
  </si>
  <si>
    <t>TOTAL ASSETS</t>
  </si>
  <si>
    <t>LIABILITIES AND EQUITY</t>
  </si>
  <si>
    <t xml:space="preserve">   Liabilities</t>
  </si>
  <si>
    <t xml:space="preserve">      Current Liabilities</t>
  </si>
  <si>
    <t xml:space="preserve">         Credit Cards</t>
  </si>
  <si>
    <t xml:space="preserve">            Credit card (ount)</t>
  </si>
  <si>
    <t xml:space="preserve">         Total Credit Cards</t>
  </si>
  <si>
    <t xml:space="preserve">      Total Current Liabilities</t>
  </si>
  <si>
    <t xml:space="preserve">   Total Liabilities</t>
  </si>
  <si>
    <t xml:space="preserve">   Equity</t>
  </si>
  <si>
    <t xml:space="preserve">      Opening Balance Equity</t>
  </si>
  <si>
    <t xml:space="preserve">      Owner's Investment</t>
  </si>
  <si>
    <t xml:space="preserve">      Retained Earnings</t>
  </si>
  <si>
    <t xml:space="preserve">      Net Income</t>
  </si>
  <si>
    <t xml:space="preserve">   Total Equity</t>
  </si>
  <si>
    <t>TOTAL LIABILITIES AND EQUITY</t>
  </si>
  <si>
    <t>Friday, Mar 03, 2023 10:10:04 AM GMT-8 - Accrual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</si>
</sst>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14"/>
      <color indexed="8"/>
      <name val="Arial"/>
    </font>
    <font>
      <b/>
      <sz val="10"/>
      <color indexed="8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7"/>
  <sheetViews>
    <sheetView workbookViewId="0">
      <selection sqref="A1:B1"/>
    </sheetView>
  </sheetViews>
  <sheetFormatPr defaultRowHeight="15" x14ac:dyDescent="0.25"/>
  <cols>
    <col min="1" max="1" width="31" customWidth="1"/>
    <col min="2" max="2" width="13.7109375" customWidth="1"/>
  </cols>
  <sheetData>
    <row r="1" spans="1:2" ht="18" x14ac:dyDescent="0.25">
      <c r="A1" s="10" t="s">
        <v>30</v>
      </c>
      <c r="B1" s="9"/>
    </row>
    <row r="2" spans="1:2" ht="18" x14ac:dyDescent="0.25">
      <c r="A2" s="10" t="s">
        <v>31</v>
      </c>
      <c r="B2" s="9"/>
    </row>
    <row r="3" spans="1:2" x14ac:dyDescent="0.25">
      <c r="A3" s="11" t="s">
        <v>32</v>
      </c>
      <c r="B3" s="9"/>
    </row>
    <row r="5" spans="1:2" x14ac:dyDescent="0.25">
      <c r="A5" s="1"/>
      <c r="B5" s="2" t="s">
        <v>0</v>
      </c>
    </row>
    <row r="6" spans="1:2" x14ac:dyDescent="0.25">
      <c r="A6" s="3" t="s">
        <v>1</v>
      </c>
      <c r="B6" s="4"/>
    </row>
    <row r="7" spans="1:2" x14ac:dyDescent="0.25">
      <c r="A7" s="3" t="s">
        <v>2</v>
      </c>
      <c r="B7" s="5">
        <f>252.89</f>
        <v>252.89</v>
      </c>
    </row>
    <row r="8" spans="1:2" x14ac:dyDescent="0.25">
      <c r="A8" s="3" t="s">
        <v>3</v>
      </c>
      <c r="B8" s="5">
        <f>396662.76</f>
        <v>396662.76</v>
      </c>
    </row>
    <row r="9" spans="1:2" x14ac:dyDescent="0.25">
      <c r="A9" s="3" t="s">
        <v>4</v>
      </c>
      <c r="B9" s="6">
        <f>(B7)+(B8)</f>
        <v>396915.65</v>
      </c>
    </row>
    <row r="10" spans="1:2" x14ac:dyDescent="0.25">
      <c r="A10" s="3" t="s">
        <v>5</v>
      </c>
      <c r="B10" s="6">
        <f>(B9)-(0)</f>
        <v>396915.65</v>
      </c>
    </row>
    <row r="11" spans="1:2" x14ac:dyDescent="0.25">
      <c r="A11" s="3" t="s">
        <v>6</v>
      </c>
      <c r="B11" s="4"/>
    </row>
    <row r="12" spans="1:2" x14ac:dyDescent="0.25">
      <c r="A12" s="3" t="s">
        <v>7</v>
      </c>
      <c r="B12" s="5">
        <f>19959.57</f>
        <v>19959.57</v>
      </c>
    </row>
    <row r="13" spans="1:2" x14ac:dyDescent="0.25">
      <c r="A13" s="3" t="s">
        <v>8</v>
      </c>
      <c r="B13" s="5">
        <f>0</f>
        <v>0</v>
      </c>
    </row>
    <row r="14" spans="1:2" x14ac:dyDescent="0.25">
      <c r="A14" s="3" t="s">
        <v>9</v>
      </c>
      <c r="B14" s="5">
        <f>14340.28</f>
        <v>14340.28</v>
      </c>
    </row>
    <row r="15" spans="1:2" x14ac:dyDescent="0.25">
      <c r="A15" s="3" t="s">
        <v>10</v>
      </c>
      <c r="B15" s="5">
        <f>630.09</f>
        <v>630.09</v>
      </c>
    </row>
    <row r="16" spans="1:2" x14ac:dyDescent="0.25">
      <c r="A16" s="3" t="s">
        <v>11</v>
      </c>
      <c r="B16" s="5">
        <f>1720.81</f>
        <v>1720.81</v>
      </c>
    </row>
    <row r="17" spans="1:2" x14ac:dyDescent="0.25">
      <c r="A17" s="3" t="s">
        <v>12</v>
      </c>
      <c r="B17" s="5">
        <f>215192.88</f>
        <v>215192.88</v>
      </c>
    </row>
    <row r="18" spans="1:2" x14ac:dyDescent="0.25">
      <c r="A18" s="3" t="s">
        <v>13</v>
      </c>
      <c r="B18" s="5">
        <f>16417.04</f>
        <v>16417.04</v>
      </c>
    </row>
    <row r="19" spans="1:2" x14ac:dyDescent="0.25">
      <c r="A19" s="3" t="s">
        <v>14</v>
      </c>
      <c r="B19" s="5">
        <f>-4037.68</f>
        <v>-4037.68</v>
      </c>
    </row>
    <row r="20" spans="1:2" x14ac:dyDescent="0.25">
      <c r="A20" s="3" t="s">
        <v>15</v>
      </c>
      <c r="B20" s="6">
        <f>(B18)+(B19)</f>
        <v>12379.36</v>
      </c>
    </row>
    <row r="21" spans="1:2" x14ac:dyDescent="0.25">
      <c r="A21" s="3" t="s">
        <v>16</v>
      </c>
      <c r="B21" s="5">
        <f>1737.31</f>
        <v>1737.31</v>
      </c>
    </row>
    <row r="22" spans="1:2" x14ac:dyDescent="0.25">
      <c r="A22" s="3" t="s">
        <v>17</v>
      </c>
      <c r="B22" s="5">
        <f>7705</f>
        <v>7705</v>
      </c>
    </row>
    <row r="23" spans="1:2" x14ac:dyDescent="0.25">
      <c r="A23" s="3" t="s">
        <v>18</v>
      </c>
      <c r="B23" s="5">
        <f>5576.79</f>
        <v>5576.79</v>
      </c>
    </row>
    <row r="24" spans="1:2" x14ac:dyDescent="0.25">
      <c r="A24" s="3" t="s">
        <v>19</v>
      </c>
      <c r="B24" s="5">
        <f>27808.94</f>
        <v>27808.94</v>
      </c>
    </row>
    <row r="25" spans="1:2" x14ac:dyDescent="0.25">
      <c r="A25" s="3" t="s">
        <v>20</v>
      </c>
      <c r="B25" s="5">
        <f>87729.74</f>
        <v>87729.74</v>
      </c>
    </row>
    <row r="26" spans="1:2" x14ac:dyDescent="0.25">
      <c r="A26" s="3" t="s">
        <v>21</v>
      </c>
      <c r="B26" s="5">
        <f>843222.02</f>
        <v>843222.02</v>
      </c>
    </row>
    <row r="27" spans="1:2" x14ac:dyDescent="0.25">
      <c r="A27" s="3" t="s">
        <v>22</v>
      </c>
      <c r="B27" s="5">
        <f>68701.68</f>
        <v>68701.679999999993</v>
      </c>
    </row>
    <row r="28" spans="1:2" x14ac:dyDescent="0.25">
      <c r="A28" s="3" t="s">
        <v>23</v>
      </c>
      <c r="B28" s="5">
        <f>131870</f>
        <v>131870</v>
      </c>
    </row>
    <row r="29" spans="1:2" x14ac:dyDescent="0.25">
      <c r="A29" s="3" t="s">
        <v>24</v>
      </c>
      <c r="B29" s="5">
        <f>867.85</f>
        <v>867.85</v>
      </c>
    </row>
    <row r="30" spans="1:2" x14ac:dyDescent="0.25">
      <c r="A30" s="3" t="s">
        <v>25</v>
      </c>
      <c r="B30" s="5">
        <f>18752.23</f>
        <v>18752.23</v>
      </c>
    </row>
    <row r="31" spans="1:2" x14ac:dyDescent="0.25">
      <c r="A31" s="3" t="s">
        <v>26</v>
      </c>
      <c r="B31" s="6">
        <f>((((((((((((((((B12)+(B13))+(B14))+(B15))+(B16))+(B17))+(B20))+(B21))+(B22))+(B23))+(B24))+(B25))+(B26))+(B27))+(B28))+(B29))+(B30)</f>
        <v>1458194.55</v>
      </c>
    </row>
    <row r="32" spans="1:2" x14ac:dyDescent="0.25">
      <c r="A32" s="3" t="s">
        <v>27</v>
      </c>
      <c r="B32" s="6">
        <f>(B10)-(B31)</f>
        <v>-1061278.8999999999</v>
      </c>
    </row>
    <row r="33" spans="1:2" x14ac:dyDescent="0.25">
      <c r="A33" s="3" t="s">
        <v>28</v>
      </c>
      <c r="B33" s="7">
        <f>(B32)+(0)</f>
        <v>-1061278.8999999999</v>
      </c>
    </row>
    <row r="34" spans="1:2" x14ac:dyDescent="0.25">
      <c r="A34" s="3"/>
      <c r="B34" s="4"/>
    </row>
    <row r="37" spans="1:2" x14ac:dyDescent="0.25">
      <c r="A37" s="8" t="s">
        <v>29</v>
      </c>
      <c r="B37" s="9"/>
    </row>
  </sheetData>
  <mergeCells count="4">
    <mergeCell ref="A37:B37"/>
    <mergeCell ref="A1:B1"/>
    <mergeCell ref="A2:B2"/>
    <mergeCell ref="A3:B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F8B1A-DB12-4481-8078-431CF4B7AA29}">
  <dimension ref="A1:B34"/>
  <sheetViews>
    <sheetView tabSelected="1" workbookViewId="0">
      <selection activeCell="F18" sqref="F18"/>
    </sheetView>
  </sheetViews>
  <sheetFormatPr defaultRowHeight="15" x14ac:dyDescent="0.25"/>
  <cols>
    <col min="1" max="1" width="28.42578125" customWidth="1"/>
    <col min="2" max="2" width="12" customWidth="1"/>
  </cols>
  <sheetData>
    <row r="1" spans="1:2" ht="18" x14ac:dyDescent="0.25">
      <c r="A1" s="10" t="s">
        <v>30</v>
      </c>
      <c r="B1" s="9"/>
    </row>
    <row r="2" spans="1:2" ht="18" x14ac:dyDescent="0.25">
      <c r="A2" s="10" t="s">
        <v>33</v>
      </c>
      <c r="B2" s="9"/>
    </row>
    <row r="3" spans="1:2" x14ac:dyDescent="0.25">
      <c r="A3" s="11" t="s">
        <v>34</v>
      </c>
      <c r="B3" s="9"/>
    </row>
    <row r="5" spans="1:2" x14ac:dyDescent="0.25">
      <c r="A5" s="1"/>
      <c r="B5" s="2" t="s">
        <v>0</v>
      </c>
    </row>
    <row r="6" spans="1:2" x14ac:dyDescent="0.25">
      <c r="A6" s="3" t="s">
        <v>35</v>
      </c>
      <c r="B6" s="4"/>
    </row>
    <row r="7" spans="1:2" x14ac:dyDescent="0.25">
      <c r="A7" s="3" t="s">
        <v>36</v>
      </c>
      <c r="B7" s="4"/>
    </row>
    <row r="8" spans="1:2" x14ac:dyDescent="0.25">
      <c r="A8" s="3" t="s">
        <v>37</v>
      </c>
      <c r="B8" s="4"/>
    </row>
    <row r="9" spans="1:2" x14ac:dyDescent="0.25">
      <c r="A9" s="3" t="s">
        <v>38</v>
      </c>
      <c r="B9" s="5">
        <f>1411100.2</f>
        <v>1411100.2</v>
      </c>
    </row>
    <row r="10" spans="1:2" x14ac:dyDescent="0.25">
      <c r="A10" s="3" t="s">
        <v>39</v>
      </c>
      <c r="B10" s="7">
        <f>B9</f>
        <v>1411100.2</v>
      </c>
    </row>
    <row r="11" spans="1:2" x14ac:dyDescent="0.25">
      <c r="A11" s="3" t="s">
        <v>40</v>
      </c>
      <c r="B11" s="4"/>
    </row>
    <row r="12" spans="1:2" x14ac:dyDescent="0.25">
      <c r="A12" s="3" t="s">
        <v>41</v>
      </c>
      <c r="B12" s="5">
        <f>0</f>
        <v>0</v>
      </c>
    </row>
    <row r="13" spans="1:2" x14ac:dyDescent="0.25">
      <c r="A13" s="3" t="s">
        <v>42</v>
      </c>
      <c r="B13" s="7">
        <f>B12</f>
        <v>0</v>
      </c>
    </row>
    <row r="14" spans="1:2" x14ac:dyDescent="0.25">
      <c r="A14" s="3" t="s">
        <v>43</v>
      </c>
      <c r="B14" s="7">
        <f>(B10)+(B13)</f>
        <v>1411100.2</v>
      </c>
    </row>
    <row r="15" spans="1:2" x14ac:dyDescent="0.25">
      <c r="A15" s="3" t="s">
        <v>44</v>
      </c>
      <c r="B15" s="7">
        <f>B14</f>
        <v>1411100.2</v>
      </c>
    </row>
    <row r="16" spans="1:2" x14ac:dyDescent="0.25">
      <c r="A16" s="3" t="s">
        <v>45</v>
      </c>
      <c r="B16" s="4"/>
    </row>
    <row r="17" spans="1:2" x14ac:dyDescent="0.25">
      <c r="A17" s="3" t="s">
        <v>46</v>
      </c>
      <c r="B17" s="4"/>
    </row>
    <row r="18" spans="1:2" x14ac:dyDescent="0.25">
      <c r="A18" s="3" t="s">
        <v>47</v>
      </c>
      <c r="B18" s="4"/>
    </row>
    <row r="19" spans="1:2" x14ac:dyDescent="0.25">
      <c r="A19" s="3" t="s">
        <v>48</v>
      </c>
      <c r="B19" s="4"/>
    </row>
    <row r="20" spans="1:2" x14ac:dyDescent="0.25">
      <c r="A20" s="3" t="s">
        <v>49</v>
      </c>
      <c r="B20" s="5">
        <f>18312.17</f>
        <v>18312.169999999998</v>
      </c>
    </row>
    <row r="21" spans="1:2" x14ac:dyDescent="0.25">
      <c r="A21" s="3" t="s">
        <v>50</v>
      </c>
      <c r="B21" s="7">
        <f>B20</f>
        <v>18312.169999999998</v>
      </c>
    </row>
    <row r="22" spans="1:2" x14ac:dyDescent="0.25">
      <c r="A22" s="3" t="s">
        <v>51</v>
      </c>
      <c r="B22" s="7">
        <f>B21</f>
        <v>18312.169999999998</v>
      </c>
    </row>
    <row r="23" spans="1:2" x14ac:dyDescent="0.25">
      <c r="A23" s="3" t="s">
        <v>52</v>
      </c>
      <c r="B23" s="7">
        <f>B22</f>
        <v>18312.169999999998</v>
      </c>
    </row>
    <row r="24" spans="1:2" x14ac:dyDescent="0.25">
      <c r="A24" s="3" t="s">
        <v>53</v>
      </c>
      <c r="B24" s="4"/>
    </row>
    <row r="25" spans="1:2" x14ac:dyDescent="0.25">
      <c r="A25" s="3" t="s">
        <v>54</v>
      </c>
      <c r="B25" s="5">
        <f>255896.24</f>
        <v>255896.24</v>
      </c>
    </row>
    <row r="26" spans="1:2" x14ac:dyDescent="0.25">
      <c r="A26" s="3" t="s">
        <v>55</v>
      </c>
      <c r="B26" s="5">
        <f>3135000</f>
        <v>3135000</v>
      </c>
    </row>
    <row r="27" spans="1:2" x14ac:dyDescent="0.25">
      <c r="A27" s="3" t="s">
        <v>56</v>
      </c>
      <c r="B27" s="5">
        <f>-936829.31</f>
        <v>-936829.31</v>
      </c>
    </row>
    <row r="28" spans="1:2" x14ac:dyDescent="0.25">
      <c r="A28" s="3" t="s">
        <v>57</v>
      </c>
      <c r="B28" s="5">
        <f>-1061278.9</f>
        <v>-1061278.8999999999</v>
      </c>
    </row>
    <row r="29" spans="1:2" x14ac:dyDescent="0.25">
      <c r="A29" s="3" t="s">
        <v>58</v>
      </c>
      <c r="B29" s="7">
        <f>(((B25)+(B26))+(B27))+(B28)</f>
        <v>1392788.0300000003</v>
      </c>
    </row>
    <row r="30" spans="1:2" x14ac:dyDescent="0.25">
      <c r="A30" s="3" t="s">
        <v>59</v>
      </c>
      <c r="B30" s="7">
        <f>(B23)+(B29)</f>
        <v>1411100.2000000002</v>
      </c>
    </row>
    <row r="31" spans="1:2" x14ac:dyDescent="0.25">
      <c r="A31" s="3"/>
      <c r="B31" s="4"/>
    </row>
    <row r="34" spans="1:2" x14ac:dyDescent="0.25">
      <c r="A34" s="8" t="s">
        <v>60</v>
      </c>
      <c r="B34" s="9"/>
    </row>
  </sheetData>
  <mergeCells count="4">
    <mergeCell ref="A1:B1"/>
    <mergeCell ref="A2:B2"/>
    <mergeCell ref="A3:B3"/>
    <mergeCell ref="A34:B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Profit and Loss</vt:lpstr>
      <vt:lpstr>Balance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Allisa Rudden</cp:lastModifiedBy>
  <dcterms:created xsi:type="dcterms:W3CDTF">2023-03-03T18:09:32Z</dcterms:created>
  <dcterms:modified xsi:type="dcterms:W3CDTF">2023-03-03T18:11:51Z</dcterms:modified>
</cp:coreProperties>
</file>